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9PR02_MOF_CHT\5_FieldData\coldstream\"/>
    </mc:Choice>
  </mc:AlternateContent>
  <xr:revisionPtr revIDLastSave="0" documentId="13_ncr:1_{4468CB4E-B944-4D54-96EC-A1AE61C27194}" xr6:coauthVersionLast="40" xr6:coauthVersionMax="40" xr10:uidLastSave="{00000000-0000-0000-0000-000000000000}"/>
  <bookViews>
    <workbookView xWindow="0" yWindow="0" windowWidth="28800" windowHeight="12315" xr2:uid="{00000000-000D-0000-FFFF-FFFF00000000}"/>
  </bookViews>
  <sheets>
    <sheet name="   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3" i="3" l="1"/>
  <c r="G22" i="3"/>
  <c r="G24" i="3" s="1"/>
  <c r="C24" i="3"/>
  <c r="D24" i="3"/>
  <c r="E24" i="3"/>
  <c r="F24" i="3"/>
  <c r="B24" i="3"/>
  <c r="AA14" i="3" l="1"/>
  <c r="Y14" i="3"/>
  <c r="W14" i="3"/>
  <c r="U14" i="3"/>
  <c r="S14" i="3"/>
  <c r="Q14" i="3"/>
  <c r="N14" i="3"/>
  <c r="M14" i="3"/>
  <c r="J14" i="3"/>
  <c r="I14" i="3"/>
  <c r="F14" i="3"/>
  <c r="E14" i="3"/>
  <c r="C14" i="3"/>
  <c r="B17" i="3" l="1"/>
  <c r="E15" i="3" s="1"/>
  <c r="F15" i="3"/>
  <c r="I15" i="3"/>
  <c r="B16" i="3"/>
  <c r="J15" i="3"/>
  <c r="P13" i="3"/>
  <c r="P12" i="3"/>
  <c r="P11" i="3"/>
  <c r="P10" i="3"/>
  <c r="P9" i="3"/>
  <c r="P8" i="3"/>
  <c r="P7" i="3"/>
  <c r="P6" i="3"/>
  <c r="L13" i="3"/>
  <c r="L12" i="3"/>
  <c r="L11" i="3"/>
  <c r="L10" i="3"/>
  <c r="L9" i="3"/>
  <c r="L8" i="3"/>
  <c r="L7" i="3"/>
  <c r="K7" i="3" s="1"/>
  <c r="L6" i="3"/>
  <c r="L5" i="3"/>
  <c r="H13" i="3"/>
  <c r="H5" i="3"/>
  <c r="H6" i="3"/>
  <c r="H12" i="3"/>
  <c r="H11" i="3"/>
  <c r="H10" i="3"/>
  <c r="H9" i="3"/>
  <c r="H8" i="3"/>
  <c r="H7" i="3"/>
  <c r="D5" i="3"/>
  <c r="AB13" i="3"/>
  <c r="Z13" i="3"/>
  <c r="X13" i="3"/>
  <c r="V13" i="3"/>
  <c r="T13" i="3"/>
  <c r="R13" i="3"/>
  <c r="O13" i="3"/>
  <c r="K13" i="3"/>
  <c r="G13" i="3"/>
  <c r="D13" i="3"/>
  <c r="AB12" i="3"/>
  <c r="Z12" i="3"/>
  <c r="X12" i="3"/>
  <c r="V12" i="3"/>
  <c r="T12" i="3"/>
  <c r="R12" i="3"/>
  <c r="O12" i="3"/>
  <c r="K12" i="3"/>
  <c r="G12" i="3"/>
  <c r="D12" i="3"/>
  <c r="AB11" i="3"/>
  <c r="Z11" i="3"/>
  <c r="X11" i="3"/>
  <c r="V11" i="3"/>
  <c r="T11" i="3"/>
  <c r="R11" i="3"/>
  <c r="O11" i="3"/>
  <c r="K11" i="3"/>
  <c r="G11" i="3"/>
  <c r="D11" i="3"/>
  <c r="AB10" i="3"/>
  <c r="Z10" i="3"/>
  <c r="X10" i="3"/>
  <c r="V10" i="3"/>
  <c r="T10" i="3"/>
  <c r="R10" i="3"/>
  <c r="O10" i="3"/>
  <c r="K10" i="3"/>
  <c r="G10" i="3"/>
  <c r="D10" i="3"/>
  <c r="AB9" i="3"/>
  <c r="Z9" i="3"/>
  <c r="X9" i="3"/>
  <c r="V9" i="3"/>
  <c r="T9" i="3"/>
  <c r="R9" i="3"/>
  <c r="O9" i="3"/>
  <c r="K9" i="3"/>
  <c r="G9" i="3"/>
  <c r="D9" i="3"/>
  <c r="AB8" i="3"/>
  <c r="Z8" i="3"/>
  <c r="X8" i="3"/>
  <c r="V8" i="3"/>
  <c r="T8" i="3"/>
  <c r="R8" i="3"/>
  <c r="O8" i="3"/>
  <c r="K8" i="3"/>
  <c r="G8" i="3"/>
  <c r="D8" i="3"/>
  <c r="AB7" i="3"/>
  <c r="Z7" i="3"/>
  <c r="X7" i="3"/>
  <c r="V7" i="3"/>
  <c r="T7" i="3"/>
  <c r="R7" i="3"/>
  <c r="O7" i="3"/>
  <c r="G7" i="3"/>
  <c r="D7" i="3"/>
  <c r="AB6" i="3"/>
  <c r="Z6" i="3"/>
  <c r="X6" i="3"/>
  <c r="V6" i="3"/>
  <c r="T6" i="3"/>
  <c r="R6" i="3"/>
  <c r="O6" i="3"/>
  <c r="K6" i="3"/>
  <c r="G6" i="3"/>
  <c r="D6" i="3"/>
  <c r="AB5" i="3"/>
  <c r="Z5" i="3"/>
  <c r="X5" i="3"/>
  <c r="V5" i="3"/>
  <c r="T5" i="3"/>
  <c r="R5" i="3"/>
  <c r="O5" i="3"/>
  <c r="P5" i="3" s="1"/>
  <c r="K5" i="3"/>
  <c r="G5" i="3"/>
  <c r="AB4" i="3"/>
  <c r="Z4" i="3"/>
  <c r="X4" i="3"/>
  <c r="V4" i="3"/>
  <c r="T4" i="3"/>
  <c r="R4" i="3"/>
  <c r="P4" i="3"/>
  <c r="O4" i="3"/>
  <c r="L4" i="3"/>
  <c r="K4" i="3"/>
  <c r="H4" i="3"/>
  <c r="G4" i="3"/>
  <c r="D4" i="3"/>
  <c r="M15" i="3" l="1"/>
  <c r="N15" i="3"/>
  <c r="V14" i="3"/>
  <c r="O14" i="3"/>
  <c r="H14" i="3"/>
  <c r="P14" i="3"/>
  <c r="AB14" i="3"/>
  <c r="L14" i="3"/>
  <c r="R14" i="3"/>
  <c r="Z14" i="3"/>
  <c r="T14" i="3"/>
  <c r="G14" i="3"/>
  <c r="X14" i="3"/>
  <c r="D14" i="3"/>
  <c r="K14" i="3"/>
  <c r="C31" i="3" l="1"/>
  <c r="C28" i="3"/>
  <c r="C30" i="3"/>
  <c r="C29" i="3"/>
  <c r="A3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Bowers</author>
  </authors>
  <commentList>
    <comment ref="I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  <comment ref="K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</commentList>
</comments>
</file>

<file path=xl/sharedStrings.xml><?xml version="1.0" encoding="utf-8"?>
<sst xmlns="http://schemas.openxmlformats.org/spreadsheetml/2006/main" count="60" uniqueCount="60">
  <si>
    <t>DBH Classes</t>
  </si>
  <si>
    <t>Healthy Hosts</t>
  </si>
  <si>
    <t>Pl</t>
  </si>
  <si>
    <t>Ep</t>
  </si>
  <si>
    <t>17.5-25</t>
  </si>
  <si>
    <t>25.1-30</t>
  </si>
  <si>
    <t>30.1-35</t>
  </si>
  <si>
    <t>35.1-40</t>
  </si>
  <si>
    <t>40.1-45</t>
  </si>
  <si>
    <t>45.1-50</t>
  </si>
  <si>
    <t>50.1-55</t>
  </si>
  <si>
    <t>55.1-60</t>
  </si>
  <si>
    <t>60.1+</t>
  </si>
  <si>
    <t>Card</t>
  </si>
  <si>
    <t>Card 1</t>
  </si>
  <si>
    <t>Card*SAF 1</t>
  </si>
  <si>
    <t>Card 2</t>
  </si>
  <si>
    <t>Card*SAF 2</t>
  </si>
  <si>
    <t>Card*SAF</t>
  </si>
  <si>
    <t>SAF</t>
  </si>
  <si>
    <t>Card 3</t>
  </si>
  <si>
    <t>Card 4</t>
  </si>
  <si>
    <t>Card 5</t>
  </si>
  <si>
    <t>Card 6</t>
  </si>
  <si>
    <t>Card*SAF 3</t>
  </si>
  <si>
    <t>Card*SAF 4</t>
  </si>
  <si>
    <t>Card*SAF 5</t>
  </si>
  <si>
    <t>Card*SAF 6</t>
  </si>
  <si>
    <t>Bl</t>
  </si>
  <si>
    <t>At</t>
  </si>
  <si>
    <t>Totals</t>
  </si>
  <si>
    <t>Bark Patch</t>
  </si>
  <si>
    <t>Bark Sample</t>
  </si>
  <si>
    <t>N</t>
  </si>
  <si>
    <t>S</t>
  </si>
  <si>
    <t>#Entrance Holes</t>
  </si>
  <si>
    <t># Parent Adults</t>
  </si>
  <si>
    <t># Larvae</t>
  </si>
  <si>
    <t># Pupae</t>
  </si>
  <si>
    <t># Callow Adults</t>
  </si>
  <si>
    <t>Total Brood</t>
  </si>
  <si>
    <t>AVG</t>
  </si>
  <si>
    <t>Percent Attacked</t>
  </si>
  <si>
    <t xml:space="preserve"> % Host in stand</t>
  </si>
  <si>
    <t>Sanitation and Salvage Harvesting Priority Rating</t>
  </si>
  <si>
    <t>Pixel</t>
  </si>
  <si>
    <t>12.5-17.4</t>
  </si>
  <si>
    <t>Mean Larval Density</t>
  </si>
  <si>
    <t>Mean Attack Density</t>
  </si>
  <si>
    <t>Cw</t>
  </si>
  <si>
    <t xml:space="preserve"> % 2017 Attack</t>
  </si>
  <si>
    <t xml:space="preserve"> % 2018 Attack</t>
  </si>
  <si>
    <t xml:space="preserve"> % 2016 Attack </t>
  </si>
  <si>
    <t>% Spruce Attack</t>
  </si>
  <si>
    <t>Total Spruce Attack</t>
  </si>
  <si>
    <t>Total Spruce</t>
  </si>
  <si>
    <t xml:space="preserve">Moderate </t>
  </si>
  <si>
    <t>Low</t>
  </si>
  <si>
    <t>Ac/At</t>
  </si>
  <si>
    <t>Monitor northern half of the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</si>
</sst>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" fillId="0" borderId="0" xfId="0" applyFont="1"/>
    <xf numFmtId="0" fontId="0" fillId="0" borderId="1" xfId="0" applyFill="1" applyBorder="1"/>
    <xf numFmtId="9" fontId="0" fillId="0" borderId="1" xfId="0" applyNumberFormat="1" applyBorder="1"/>
    <xf numFmtId="0" fontId="0" fillId="5" borderId="1" xfId="0" applyFill="1" applyBorder="1"/>
    <xf numFmtId="0" fontId="0" fillId="5" borderId="0" xfId="0" applyFill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5"/>
  <sheetViews>
    <sheetView tabSelected="1" topLeftCell="A16" workbookViewId="0">
      <selection activeCell="D39" sqref="D39"/>
    </sheetView>
  </sheetViews>
  <sheetFormatPr defaultRowHeight="15" x14ac:dyDescent="0.25"/>
  <cols>
    <col min="1" max="3" width="11.7109375" customWidth="1"/>
    <col min="4" max="4" width="13.7109375" customWidth="1"/>
    <col min="7" max="8" width="12" customWidth="1"/>
    <col min="10" max="10" width="10.28515625" customWidth="1"/>
    <col min="11" max="11" width="10.140625" customWidth="1"/>
    <col min="12" max="12" width="11.42578125" customWidth="1"/>
    <col min="15" max="15" width="10.5703125" customWidth="1"/>
    <col min="16" max="16" width="12.140625" customWidth="1"/>
  </cols>
  <sheetData>
    <row r="1" spans="1:28" x14ac:dyDescent="0.25">
      <c r="A1" s="9" t="s">
        <v>45</v>
      </c>
      <c r="B1" s="22"/>
      <c r="C1" s="22"/>
      <c r="D1" s="22"/>
    </row>
    <row r="2" spans="1:28" x14ac:dyDescent="0.25">
      <c r="A2" s="3" t="s">
        <v>0</v>
      </c>
      <c r="B2" s="4" t="s">
        <v>19</v>
      </c>
      <c r="C2" s="23" t="s">
        <v>1</v>
      </c>
      <c r="D2" s="24"/>
      <c r="E2" s="25">
        <v>2018</v>
      </c>
      <c r="F2" s="25"/>
      <c r="G2" s="25"/>
      <c r="H2" s="25"/>
      <c r="I2" s="25">
        <v>2017</v>
      </c>
      <c r="J2" s="25"/>
      <c r="K2" s="25"/>
      <c r="L2" s="25"/>
      <c r="M2" s="25">
        <v>2016</v>
      </c>
      <c r="N2" s="25"/>
      <c r="O2" s="25"/>
      <c r="P2" s="25"/>
      <c r="Q2" s="26" t="s">
        <v>2</v>
      </c>
      <c r="R2" s="27"/>
      <c r="S2" s="26" t="s">
        <v>28</v>
      </c>
      <c r="T2" s="27"/>
      <c r="U2" s="21" t="s">
        <v>29</v>
      </c>
      <c r="V2" s="21"/>
      <c r="W2" s="21" t="s">
        <v>3</v>
      </c>
      <c r="X2" s="21"/>
      <c r="Y2" s="21" t="s">
        <v>58</v>
      </c>
      <c r="Z2" s="21"/>
      <c r="AA2" s="21" t="s">
        <v>49</v>
      </c>
      <c r="AB2" s="21"/>
    </row>
    <row r="3" spans="1:28" x14ac:dyDescent="0.25">
      <c r="A3" s="1"/>
      <c r="B3" s="1"/>
      <c r="C3" s="1" t="s">
        <v>13</v>
      </c>
      <c r="D3" s="1" t="s">
        <v>18</v>
      </c>
      <c r="E3" s="14" t="s">
        <v>14</v>
      </c>
      <c r="F3" s="14" t="s">
        <v>16</v>
      </c>
      <c r="G3" s="14" t="s">
        <v>15</v>
      </c>
      <c r="H3" s="14" t="s">
        <v>17</v>
      </c>
      <c r="I3" s="14" t="s">
        <v>20</v>
      </c>
      <c r="J3" s="14" t="s">
        <v>21</v>
      </c>
      <c r="K3" s="14" t="s">
        <v>24</v>
      </c>
      <c r="L3" s="14" t="s">
        <v>25</v>
      </c>
      <c r="M3" s="14" t="s">
        <v>22</v>
      </c>
      <c r="N3" s="14" t="s">
        <v>23</v>
      </c>
      <c r="O3" s="14" t="s">
        <v>26</v>
      </c>
      <c r="P3" s="14" t="s">
        <v>27</v>
      </c>
      <c r="Q3" s="28"/>
      <c r="R3" s="29"/>
      <c r="S3" s="28"/>
      <c r="T3" s="29"/>
      <c r="U3" s="21"/>
      <c r="V3" s="21"/>
      <c r="W3" s="21"/>
      <c r="X3" s="21"/>
      <c r="Y3" s="21"/>
      <c r="Z3" s="21"/>
      <c r="AA3" s="21"/>
      <c r="AB3" s="21"/>
    </row>
    <row r="4" spans="1:28" s="13" customFormat="1" x14ac:dyDescent="0.25">
      <c r="A4" s="12" t="s">
        <v>46</v>
      </c>
      <c r="B4" s="12">
        <v>2</v>
      </c>
      <c r="C4" s="12"/>
      <c r="D4" s="12">
        <f>B4*C4</f>
        <v>0</v>
      </c>
      <c r="E4" s="12"/>
      <c r="F4" s="12"/>
      <c r="G4" s="12">
        <f>E4*B4</f>
        <v>0</v>
      </c>
      <c r="H4" s="12">
        <f>F4*B4</f>
        <v>0</v>
      </c>
      <c r="I4" s="12"/>
      <c r="J4" s="12"/>
      <c r="K4" s="12">
        <f>I4*B4</f>
        <v>0</v>
      </c>
      <c r="L4" s="12">
        <f>J4*B4</f>
        <v>0</v>
      </c>
      <c r="M4" s="12"/>
      <c r="N4" s="12"/>
      <c r="O4" s="12">
        <f>M4*B4</f>
        <v>0</v>
      </c>
      <c r="P4" s="12">
        <f>N4*B4</f>
        <v>0</v>
      </c>
      <c r="Q4" s="12"/>
      <c r="R4" s="12">
        <f>Q4*B4</f>
        <v>0</v>
      </c>
      <c r="S4" s="12"/>
      <c r="T4" s="12">
        <f>S4*B4</f>
        <v>0</v>
      </c>
      <c r="U4" s="12"/>
      <c r="V4" s="12">
        <f>U4*B4</f>
        <v>0</v>
      </c>
      <c r="W4" s="12"/>
      <c r="X4" s="12">
        <f>W4*B4</f>
        <v>0</v>
      </c>
      <c r="Y4" s="12"/>
      <c r="Z4" s="12">
        <f>Y4*B4</f>
        <v>0</v>
      </c>
      <c r="AA4" s="12"/>
      <c r="AB4" s="12">
        <f>AA4*B4</f>
        <v>0</v>
      </c>
    </row>
    <row r="5" spans="1:28" x14ac:dyDescent="0.25">
      <c r="A5" s="1" t="s">
        <v>4</v>
      </c>
      <c r="B5" s="1">
        <v>3.3</v>
      </c>
      <c r="C5" s="2">
        <v>14</v>
      </c>
      <c r="D5" s="1">
        <f>C5*3.3</f>
        <v>46.199999999999996</v>
      </c>
      <c r="E5" s="2"/>
      <c r="F5" s="2"/>
      <c r="G5" s="1">
        <f>E5*3.3</f>
        <v>0</v>
      </c>
      <c r="H5" s="1">
        <f>F5*3.3/2</f>
        <v>0</v>
      </c>
      <c r="I5" s="2"/>
      <c r="J5" s="2"/>
      <c r="K5" s="1">
        <f>I5*3.3</f>
        <v>0</v>
      </c>
      <c r="L5" s="1">
        <f>J5*3.3/2</f>
        <v>0</v>
      </c>
      <c r="M5" s="2"/>
      <c r="N5" s="2"/>
      <c r="O5" s="1">
        <f>M5*3.3</f>
        <v>0</v>
      </c>
      <c r="P5" s="1">
        <f>O5*3.3/2</f>
        <v>0</v>
      </c>
      <c r="Q5" s="2"/>
      <c r="R5" s="1">
        <f>Q5*B5</f>
        <v>0</v>
      </c>
      <c r="S5" s="2"/>
      <c r="T5" s="1">
        <f>S5*B5</f>
        <v>0</v>
      </c>
      <c r="U5" s="2"/>
      <c r="V5" s="1">
        <f>U5*B5</f>
        <v>0</v>
      </c>
      <c r="W5" s="2"/>
      <c r="X5" s="1">
        <f>W5*B5</f>
        <v>0</v>
      </c>
      <c r="Y5" s="2">
        <v>0</v>
      </c>
      <c r="Z5" s="1">
        <f t="shared" ref="Z5:Z13" si="0">Y5*B5</f>
        <v>0</v>
      </c>
      <c r="AA5" s="2"/>
      <c r="AB5" s="1">
        <f t="shared" ref="AB5:AB13" si="1">AA5*B5</f>
        <v>0</v>
      </c>
    </row>
    <row r="6" spans="1:28" x14ac:dyDescent="0.25">
      <c r="A6" s="1" t="s">
        <v>5</v>
      </c>
      <c r="B6" s="1">
        <v>5.3</v>
      </c>
      <c r="C6" s="2">
        <v>4</v>
      </c>
      <c r="D6" s="1">
        <f>C6*5.3</f>
        <v>21.2</v>
      </c>
      <c r="E6" s="2"/>
      <c r="F6" s="2"/>
      <c r="G6" s="1">
        <f>E6*5.3</f>
        <v>0</v>
      </c>
      <c r="H6" s="1">
        <f>F6*5.3/2</f>
        <v>0</v>
      </c>
      <c r="I6" s="2"/>
      <c r="J6" s="2"/>
      <c r="K6" s="1">
        <f>I6*5.3</f>
        <v>0</v>
      </c>
      <c r="L6" s="1">
        <f>J6*5.3/2</f>
        <v>0</v>
      </c>
      <c r="M6" s="2">
        <v>1</v>
      </c>
      <c r="N6" s="2"/>
      <c r="O6" s="1">
        <f>M6*5.3</f>
        <v>5.3</v>
      </c>
      <c r="P6" s="1">
        <f>N6*5.3/2</f>
        <v>0</v>
      </c>
      <c r="Q6" s="2"/>
      <c r="R6" s="1">
        <f t="shared" ref="R6:R13" si="2">Q6*B6</f>
        <v>0</v>
      </c>
      <c r="S6" s="2"/>
      <c r="T6" s="1">
        <f t="shared" ref="T6:T13" si="3">S6*B6</f>
        <v>0</v>
      </c>
      <c r="U6" s="2"/>
      <c r="V6" s="1">
        <f t="shared" ref="V6:V13" si="4">U6*B6</f>
        <v>0</v>
      </c>
      <c r="W6" s="2"/>
      <c r="X6" s="1">
        <f t="shared" ref="X6:X13" si="5">W6*B6</f>
        <v>0</v>
      </c>
      <c r="Y6" s="2">
        <v>2</v>
      </c>
      <c r="Z6" s="1">
        <f t="shared" si="0"/>
        <v>10.6</v>
      </c>
      <c r="AA6" s="2"/>
      <c r="AB6" s="1">
        <f t="shared" si="1"/>
        <v>0</v>
      </c>
    </row>
    <row r="7" spans="1:28" x14ac:dyDescent="0.25">
      <c r="A7" s="1" t="s">
        <v>6</v>
      </c>
      <c r="B7" s="1">
        <v>7.1</v>
      </c>
      <c r="C7" s="2">
        <v>6</v>
      </c>
      <c r="D7" s="1">
        <f>B7*C7</f>
        <v>42.599999999999994</v>
      </c>
      <c r="E7" s="2"/>
      <c r="F7" s="2"/>
      <c r="G7" s="1">
        <f>E7*B7</f>
        <v>0</v>
      </c>
      <c r="H7" s="1">
        <f t="shared" ref="H7:H13" si="6">F7*B7/2</f>
        <v>0</v>
      </c>
      <c r="I7" s="2"/>
      <c r="J7" s="2"/>
      <c r="K7" s="1">
        <f>I7*L7</f>
        <v>0</v>
      </c>
      <c r="L7" s="1">
        <f t="shared" ref="L7:L13" si="7">J7*B7/2</f>
        <v>0</v>
      </c>
      <c r="M7" s="2"/>
      <c r="N7" s="2"/>
      <c r="O7" s="1">
        <f>M7*B7</f>
        <v>0</v>
      </c>
      <c r="P7" s="1">
        <f t="shared" ref="P7:P13" si="8">N7*B7/2</f>
        <v>0</v>
      </c>
      <c r="Q7" s="2"/>
      <c r="R7" s="1">
        <f t="shared" si="2"/>
        <v>0</v>
      </c>
      <c r="S7" s="2"/>
      <c r="T7" s="1">
        <f t="shared" si="3"/>
        <v>0</v>
      </c>
      <c r="U7" s="2"/>
      <c r="V7" s="1">
        <f t="shared" si="4"/>
        <v>0</v>
      </c>
      <c r="W7" s="2"/>
      <c r="X7" s="1">
        <f t="shared" si="5"/>
        <v>0</v>
      </c>
      <c r="Y7" s="2">
        <v>2</v>
      </c>
      <c r="Z7" s="1">
        <f t="shared" si="0"/>
        <v>14.2</v>
      </c>
      <c r="AA7" s="2"/>
      <c r="AB7" s="1">
        <f t="shared" si="1"/>
        <v>0</v>
      </c>
    </row>
    <row r="8" spans="1:28" x14ac:dyDescent="0.25">
      <c r="A8" s="1" t="s">
        <v>7</v>
      </c>
      <c r="B8" s="1">
        <v>9.4</v>
      </c>
      <c r="C8" s="2">
        <v>2</v>
      </c>
      <c r="D8" s="1">
        <f>C8*B8</f>
        <v>18.8</v>
      </c>
      <c r="E8" s="2"/>
      <c r="F8" s="2"/>
      <c r="G8" s="1">
        <f>E8*B8</f>
        <v>0</v>
      </c>
      <c r="H8" s="1">
        <f t="shared" si="6"/>
        <v>0</v>
      </c>
      <c r="I8" s="2"/>
      <c r="J8" s="2"/>
      <c r="K8" s="1">
        <f>I8*B8</f>
        <v>0</v>
      </c>
      <c r="L8" s="1">
        <f t="shared" si="7"/>
        <v>0</v>
      </c>
      <c r="M8" s="2"/>
      <c r="N8" s="2"/>
      <c r="O8" s="1">
        <f>M8*B8</f>
        <v>0</v>
      </c>
      <c r="P8" s="1">
        <f t="shared" si="8"/>
        <v>0</v>
      </c>
      <c r="Q8" s="2"/>
      <c r="R8" s="1">
        <f t="shared" si="2"/>
        <v>0</v>
      </c>
      <c r="S8" s="2"/>
      <c r="T8" s="1">
        <f t="shared" si="3"/>
        <v>0</v>
      </c>
      <c r="U8" s="2"/>
      <c r="V8" s="1">
        <f t="shared" si="4"/>
        <v>0</v>
      </c>
      <c r="W8" s="2"/>
      <c r="X8" s="1">
        <f t="shared" si="5"/>
        <v>0</v>
      </c>
      <c r="Y8" s="2">
        <v>0</v>
      </c>
      <c r="Z8" s="1">
        <f t="shared" si="0"/>
        <v>0</v>
      </c>
      <c r="AA8" s="2"/>
      <c r="AB8" s="1">
        <f t="shared" si="1"/>
        <v>0</v>
      </c>
    </row>
    <row r="9" spans="1:28" x14ac:dyDescent="0.25">
      <c r="A9" s="1" t="s">
        <v>8</v>
      </c>
      <c r="B9" s="1">
        <v>11.6</v>
      </c>
      <c r="C9" s="2">
        <v>1</v>
      </c>
      <c r="D9" s="1">
        <f>C9*B9</f>
        <v>11.6</v>
      </c>
      <c r="E9" s="2"/>
      <c r="F9" s="2"/>
      <c r="G9" s="1">
        <f t="shared" ref="G9:G13" si="9">E9*B9</f>
        <v>0</v>
      </c>
      <c r="H9" s="1">
        <f t="shared" si="6"/>
        <v>0</v>
      </c>
      <c r="I9" s="2"/>
      <c r="J9" s="2"/>
      <c r="K9" s="1">
        <f t="shared" ref="K9:K13" si="10">I9*B9</f>
        <v>0</v>
      </c>
      <c r="L9" s="1">
        <f t="shared" si="7"/>
        <v>0</v>
      </c>
      <c r="M9" s="2"/>
      <c r="N9" s="2"/>
      <c r="O9" s="1">
        <f t="shared" ref="O9:O13" si="11">M9*B9</f>
        <v>0</v>
      </c>
      <c r="P9" s="1">
        <f t="shared" si="8"/>
        <v>0</v>
      </c>
      <c r="Q9" s="2"/>
      <c r="R9" s="1">
        <f t="shared" si="2"/>
        <v>0</v>
      </c>
      <c r="S9" s="2"/>
      <c r="T9" s="1">
        <f t="shared" si="3"/>
        <v>0</v>
      </c>
      <c r="U9" s="2"/>
      <c r="V9" s="1">
        <f t="shared" si="4"/>
        <v>0</v>
      </c>
      <c r="W9" s="2"/>
      <c r="X9" s="1">
        <f t="shared" si="5"/>
        <v>0</v>
      </c>
      <c r="Y9" s="2">
        <v>3</v>
      </c>
      <c r="Z9" s="1">
        <f t="shared" si="0"/>
        <v>34.799999999999997</v>
      </c>
      <c r="AA9" s="2"/>
      <c r="AB9" s="1">
        <f t="shared" si="1"/>
        <v>0</v>
      </c>
    </row>
    <row r="10" spans="1:28" x14ac:dyDescent="0.25">
      <c r="A10" s="1" t="s">
        <v>9</v>
      </c>
      <c r="B10" s="1">
        <v>13.8</v>
      </c>
      <c r="C10" s="2">
        <v>2</v>
      </c>
      <c r="D10" s="1">
        <f t="shared" ref="D10:D13" si="12">C10*B10</f>
        <v>27.6</v>
      </c>
      <c r="E10" s="2"/>
      <c r="F10" s="2"/>
      <c r="G10" s="1">
        <f t="shared" si="9"/>
        <v>0</v>
      </c>
      <c r="H10" s="1">
        <f t="shared" si="6"/>
        <v>0</v>
      </c>
      <c r="I10" s="2"/>
      <c r="J10" s="2"/>
      <c r="K10" s="1">
        <f t="shared" si="10"/>
        <v>0</v>
      </c>
      <c r="L10" s="1">
        <f t="shared" si="7"/>
        <v>0</v>
      </c>
      <c r="M10" s="2"/>
      <c r="N10" s="2"/>
      <c r="O10" s="1">
        <f t="shared" si="11"/>
        <v>0</v>
      </c>
      <c r="P10" s="1">
        <f t="shared" si="8"/>
        <v>0</v>
      </c>
      <c r="Q10" s="2"/>
      <c r="R10" s="1">
        <f t="shared" si="2"/>
        <v>0</v>
      </c>
      <c r="S10" s="2"/>
      <c r="T10" s="1">
        <f t="shared" si="3"/>
        <v>0</v>
      </c>
      <c r="U10" s="2"/>
      <c r="V10" s="1">
        <f t="shared" si="4"/>
        <v>0</v>
      </c>
      <c r="W10" s="2"/>
      <c r="X10" s="1">
        <f t="shared" si="5"/>
        <v>0</v>
      </c>
      <c r="Y10" s="2">
        <v>2</v>
      </c>
      <c r="Z10" s="1">
        <f t="shared" si="0"/>
        <v>27.6</v>
      </c>
      <c r="AA10" s="2"/>
      <c r="AB10" s="1">
        <f t="shared" si="1"/>
        <v>0</v>
      </c>
    </row>
    <row r="11" spans="1:28" x14ac:dyDescent="0.25">
      <c r="A11" s="1" t="s">
        <v>10</v>
      </c>
      <c r="B11" s="1">
        <v>16.2</v>
      </c>
      <c r="C11" s="2">
        <v>1</v>
      </c>
      <c r="D11" s="1">
        <f t="shared" si="12"/>
        <v>16.2</v>
      </c>
      <c r="E11" s="2"/>
      <c r="F11" s="2"/>
      <c r="G11" s="1">
        <f t="shared" si="9"/>
        <v>0</v>
      </c>
      <c r="H11" s="1">
        <f t="shared" si="6"/>
        <v>0</v>
      </c>
      <c r="I11" s="2"/>
      <c r="J11" s="2"/>
      <c r="K11" s="1">
        <f t="shared" si="10"/>
        <v>0</v>
      </c>
      <c r="L11" s="1">
        <f t="shared" si="7"/>
        <v>0</v>
      </c>
      <c r="M11" s="2"/>
      <c r="N11" s="2"/>
      <c r="O11" s="1">
        <f t="shared" si="11"/>
        <v>0</v>
      </c>
      <c r="P11" s="1">
        <f t="shared" si="8"/>
        <v>0</v>
      </c>
      <c r="Q11" s="2"/>
      <c r="R11" s="1">
        <f t="shared" si="2"/>
        <v>0</v>
      </c>
      <c r="S11" s="2"/>
      <c r="T11" s="1">
        <f t="shared" si="3"/>
        <v>0</v>
      </c>
      <c r="U11" s="2"/>
      <c r="V11" s="1">
        <f t="shared" si="4"/>
        <v>0</v>
      </c>
      <c r="W11" s="2"/>
      <c r="X11" s="1">
        <f t="shared" si="5"/>
        <v>0</v>
      </c>
      <c r="Y11" s="2">
        <v>2</v>
      </c>
      <c r="Z11" s="1">
        <f t="shared" si="0"/>
        <v>32.4</v>
      </c>
      <c r="AA11" s="2"/>
      <c r="AB11" s="1">
        <f t="shared" si="1"/>
        <v>0</v>
      </c>
    </row>
    <row r="12" spans="1:28" x14ac:dyDescent="0.25">
      <c r="A12" s="1" t="s">
        <v>11</v>
      </c>
      <c r="B12" s="1">
        <v>18.7</v>
      </c>
      <c r="C12" s="2">
        <v>0</v>
      </c>
      <c r="D12" s="1">
        <f t="shared" si="12"/>
        <v>0</v>
      </c>
      <c r="E12" s="2"/>
      <c r="F12" s="2"/>
      <c r="G12" s="1">
        <f t="shared" si="9"/>
        <v>0</v>
      </c>
      <c r="H12" s="1">
        <f t="shared" si="6"/>
        <v>0</v>
      </c>
      <c r="I12" s="2"/>
      <c r="J12" s="2"/>
      <c r="K12" s="1">
        <f t="shared" si="10"/>
        <v>0</v>
      </c>
      <c r="L12" s="1">
        <f t="shared" si="7"/>
        <v>0</v>
      </c>
      <c r="M12" s="2"/>
      <c r="N12" s="2"/>
      <c r="O12" s="1">
        <f t="shared" si="11"/>
        <v>0</v>
      </c>
      <c r="P12" s="1">
        <f t="shared" si="8"/>
        <v>0</v>
      </c>
      <c r="Q12" s="2"/>
      <c r="R12" s="1">
        <f t="shared" si="2"/>
        <v>0</v>
      </c>
      <c r="S12" s="2"/>
      <c r="T12" s="1">
        <f t="shared" si="3"/>
        <v>0</v>
      </c>
      <c r="U12" s="2"/>
      <c r="V12" s="1">
        <f t="shared" si="4"/>
        <v>0</v>
      </c>
      <c r="W12" s="2"/>
      <c r="X12" s="1">
        <f t="shared" si="5"/>
        <v>0</v>
      </c>
      <c r="Y12" s="2">
        <v>0</v>
      </c>
      <c r="Z12" s="1">
        <f t="shared" si="0"/>
        <v>0</v>
      </c>
      <c r="AA12" s="2"/>
      <c r="AB12" s="1">
        <f t="shared" si="1"/>
        <v>0</v>
      </c>
    </row>
    <row r="13" spans="1:28" x14ac:dyDescent="0.25">
      <c r="A13" s="1" t="s">
        <v>12</v>
      </c>
      <c r="B13" s="1">
        <v>25.3</v>
      </c>
      <c r="C13" s="2">
        <v>1</v>
      </c>
      <c r="D13" s="1">
        <f t="shared" si="12"/>
        <v>25.3</v>
      </c>
      <c r="E13" s="2"/>
      <c r="F13" s="2"/>
      <c r="G13" s="1">
        <f t="shared" si="9"/>
        <v>0</v>
      </c>
      <c r="H13" s="1">
        <f t="shared" si="6"/>
        <v>0</v>
      </c>
      <c r="I13" s="2"/>
      <c r="J13" s="2"/>
      <c r="K13" s="1">
        <f t="shared" si="10"/>
        <v>0</v>
      </c>
      <c r="L13" s="1">
        <f t="shared" si="7"/>
        <v>0</v>
      </c>
      <c r="M13" s="2"/>
      <c r="N13" s="2"/>
      <c r="O13" s="1">
        <f t="shared" si="11"/>
        <v>0</v>
      </c>
      <c r="P13" s="1">
        <f t="shared" si="8"/>
        <v>0</v>
      </c>
      <c r="Q13" s="2"/>
      <c r="R13" s="1">
        <f t="shared" si="2"/>
        <v>0</v>
      </c>
      <c r="S13" s="2"/>
      <c r="T13" s="1">
        <f t="shared" si="3"/>
        <v>0</v>
      </c>
      <c r="U13" s="2"/>
      <c r="V13" s="1">
        <f t="shared" si="4"/>
        <v>0</v>
      </c>
      <c r="W13" s="2"/>
      <c r="X13" s="1">
        <f t="shared" si="5"/>
        <v>0</v>
      </c>
      <c r="Y13" s="2">
        <v>0</v>
      </c>
      <c r="Z13" s="1">
        <f t="shared" si="0"/>
        <v>0</v>
      </c>
      <c r="AA13" s="2"/>
      <c r="AB13" s="1">
        <f t="shared" si="1"/>
        <v>0</v>
      </c>
    </row>
    <row r="14" spans="1:28" x14ac:dyDescent="0.25">
      <c r="A14" s="5" t="s">
        <v>30</v>
      </c>
      <c r="B14" s="5"/>
      <c r="C14" s="5">
        <f t="shared" ref="C14:AB14" si="13">SUM(C4:C13)</f>
        <v>31</v>
      </c>
      <c r="D14" s="5">
        <f t="shared" si="13"/>
        <v>209.49999999999997</v>
      </c>
      <c r="E14" s="5">
        <f t="shared" si="13"/>
        <v>0</v>
      </c>
      <c r="F14" s="5">
        <f t="shared" si="13"/>
        <v>0</v>
      </c>
      <c r="G14" s="5">
        <f t="shared" si="13"/>
        <v>0</v>
      </c>
      <c r="H14" s="5">
        <f t="shared" si="13"/>
        <v>0</v>
      </c>
      <c r="I14" s="5">
        <f t="shared" si="13"/>
        <v>0</v>
      </c>
      <c r="J14" s="5">
        <f t="shared" si="13"/>
        <v>0</v>
      </c>
      <c r="K14" s="5">
        <f t="shared" si="13"/>
        <v>0</v>
      </c>
      <c r="L14" s="5">
        <f t="shared" si="13"/>
        <v>0</v>
      </c>
      <c r="M14" s="5">
        <f t="shared" si="13"/>
        <v>1</v>
      </c>
      <c r="N14" s="5">
        <f t="shared" si="13"/>
        <v>0</v>
      </c>
      <c r="O14" s="5">
        <f t="shared" si="13"/>
        <v>5.3</v>
      </c>
      <c r="P14" s="5">
        <f t="shared" si="13"/>
        <v>0</v>
      </c>
      <c r="Q14" s="5">
        <f t="shared" si="13"/>
        <v>0</v>
      </c>
      <c r="R14" s="5">
        <f t="shared" si="13"/>
        <v>0</v>
      </c>
      <c r="S14" s="5">
        <f t="shared" si="13"/>
        <v>0</v>
      </c>
      <c r="T14" s="5">
        <f t="shared" si="13"/>
        <v>0</v>
      </c>
      <c r="U14" s="5">
        <f t="shared" si="13"/>
        <v>0</v>
      </c>
      <c r="V14" s="5">
        <f t="shared" si="13"/>
        <v>0</v>
      </c>
      <c r="W14" s="5">
        <f t="shared" si="13"/>
        <v>0</v>
      </c>
      <c r="X14" s="5">
        <f t="shared" si="13"/>
        <v>0</v>
      </c>
      <c r="Y14" s="5">
        <f t="shared" si="13"/>
        <v>11</v>
      </c>
      <c r="Z14" s="5">
        <f t="shared" si="13"/>
        <v>119.6</v>
      </c>
      <c r="AA14" s="5">
        <f t="shared" si="13"/>
        <v>0</v>
      </c>
      <c r="AB14" s="5">
        <f t="shared" si="13"/>
        <v>0</v>
      </c>
    </row>
    <row r="15" spans="1:28" x14ac:dyDescent="0.25">
      <c r="A15" s="17" t="s">
        <v>53</v>
      </c>
      <c r="E15">
        <f>E14/B17*100</f>
        <v>0</v>
      </c>
      <c r="F15">
        <f>F14/B17*100</f>
        <v>0</v>
      </c>
      <c r="I15">
        <f>I14/B17*100</f>
        <v>0</v>
      </c>
      <c r="J15">
        <f>J14/B17*100</f>
        <v>0</v>
      </c>
      <c r="M15">
        <f>M14/B17*100</f>
        <v>100</v>
      </c>
      <c r="N15">
        <f>N14/B17*100</f>
        <v>0</v>
      </c>
    </row>
    <row r="16" spans="1:28" x14ac:dyDescent="0.25">
      <c r="A16" s="18" t="s">
        <v>55</v>
      </c>
      <c r="B16">
        <f>SUM(C14,E14:F14,I14:J14,M14:N14)</f>
        <v>32</v>
      </c>
    </row>
    <row r="17" spans="1:12" ht="32.25" customHeight="1" x14ac:dyDescent="0.25">
      <c r="A17" s="19" t="s">
        <v>54</v>
      </c>
      <c r="B17" s="20">
        <f>SUM(E14:F14,I14:J14,M14:N14)</f>
        <v>1</v>
      </c>
    </row>
    <row r="19" spans="1:12" x14ac:dyDescent="0.25">
      <c r="A19" s="9" t="s">
        <v>31</v>
      </c>
    </row>
    <row r="21" spans="1:12" ht="30" x14ac:dyDescent="0.25">
      <c r="A21" s="6" t="s">
        <v>32</v>
      </c>
      <c r="B21" s="7" t="s">
        <v>35</v>
      </c>
      <c r="C21" s="7" t="s">
        <v>36</v>
      </c>
      <c r="D21" s="6" t="s">
        <v>37</v>
      </c>
      <c r="E21" s="6" t="s">
        <v>38</v>
      </c>
      <c r="F21" s="8" t="s">
        <v>39</v>
      </c>
      <c r="G21" s="6" t="s">
        <v>40</v>
      </c>
      <c r="I21" s="21" t="s">
        <v>48</v>
      </c>
      <c r="J21" s="21"/>
      <c r="K21" s="21" t="s">
        <v>47</v>
      </c>
      <c r="L21" s="21"/>
    </row>
    <row r="22" spans="1:12" x14ac:dyDescent="0.25">
      <c r="A22" s="1" t="s">
        <v>33</v>
      </c>
      <c r="B22" s="1">
        <v>3</v>
      </c>
      <c r="C22" s="1">
        <v>0</v>
      </c>
      <c r="D22" s="1">
        <v>0</v>
      </c>
      <c r="E22" s="1">
        <v>0</v>
      </c>
      <c r="F22" s="1">
        <v>0</v>
      </c>
      <c r="G22" s="1">
        <f>SUM(D22:F22)</f>
        <v>0</v>
      </c>
      <c r="I22" s="30" t="s">
        <v>56</v>
      </c>
      <c r="J22" s="30"/>
      <c r="K22" s="30" t="s">
        <v>57</v>
      </c>
      <c r="L22" s="30"/>
    </row>
    <row r="23" spans="1:12" x14ac:dyDescent="0.25">
      <c r="A23" s="1" t="s">
        <v>34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f>SUM(D23:F23)</f>
        <v>0</v>
      </c>
    </row>
    <row r="24" spans="1:12" x14ac:dyDescent="0.25">
      <c r="A24" s="10" t="s">
        <v>41</v>
      </c>
      <c r="B24" s="1">
        <f>AVERAGE(B22:B23)</f>
        <v>1.5</v>
      </c>
      <c r="C24" s="1">
        <f t="shared" ref="C24:G24" si="14">AVERAGE(C22:C23)</f>
        <v>0</v>
      </c>
      <c r="D24" s="1">
        <f t="shared" si="14"/>
        <v>0</v>
      </c>
      <c r="E24" s="1">
        <f t="shared" si="14"/>
        <v>0</v>
      </c>
      <c r="F24" s="1">
        <f t="shared" si="14"/>
        <v>0</v>
      </c>
      <c r="G24" s="1">
        <f t="shared" si="14"/>
        <v>0</v>
      </c>
    </row>
    <row r="26" spans="1:12" x14ac:dyDescent="0.25">
      <c r="A26" s="9" t="s">
        <v>42</v>
      </c>
    </row>
    <row r="28" spans="1:12" x14ac:dyDescent="0.25">
      <c r="A28" s="11" t="s">
        <v>51</v>
      </c>
      <c r="B28" s="1"/>
      <c r="C28" s="16">
        <f>((G14+H14)/(D14+G14+H14+K14+L14+O14+P14))*100</f>
        <v>0</v>
      </c>
    </row>
    <row r="29" spans="1:12" x14ac:dyDescent="0.25">
      <c r="A29" s="1" t="s">
        <v>50</v>
      </c>
      <c r="B29" s="1"/>
      <c r="C29" s="16">
        <f>((K14+L14)/(D14+G14+H14+K14+L14+O14+P14))*100</f>
        <v>0</v>
      </c>
    </row>
    <row r="30" spans="1:12" x14ac:dyDescent="0.25">
      <c r="A30" s="1" t="s">
        <v>52</v>
      </c>
      <c r="B30" s="1"/>
      <c r="C30" s="16">
        <f>((O14+P14)/(D14+G14+H14+K14+L14+O14+P14))*100</f>
        <v>2.4674115456238361</v>
      </c>
    </row>
    <row r="31" spans="1:12" x14ac:dyDescent="0.25">
      <c r="A31" s="10" t="s">
        <v>43</v>
      </c>
      <c r="B31" s="1"/>
      <c r="C31" s="16">
        <f>((D14+G14+H14+K14+L14+O14+P14)/(D14+G14+H14+K14+L14+O14+P14+R14+T14+V14+X14+Z14+AB14))*100</f>
        <v>64.234449760765543</v>
      </c>
    </row>
    <row r="33" spans="1:3" x14ac:dyDescent="0.25">
      <c r="A33" s="9" t="s">
        <v>44</v>
      </c>
    </row>
    <row r="35" spans="1:3" x14ac:dyDescent="0.25">
      <c r="A35" s="15">
        <f>(C28+(C29/1.5)+(C30/4))*C31</f>
        <v>39.623205741626791</v>
      </c>
      <c r="C35" t="s">
        <v>59</v>
      </c>
    </row>
  </sheetData>
  <mergeCells count="15">
    <mergeCell ref="I22:J22"/>
    <mergeCell ref="K22:L22"/>
    <mergeCell ref="S2:T3"/>
    <mergeCell ref="U2:V3"/>
    <mergeCell ref="W2:X3"/>
    <mergeCell ref="Y2:Z3"/>
    <mergeCell ref="AA2:AB3"/>
    <mergeCell ref="I21:J21"/>
    <mergeCell ref="K21:L21"/>
    <mergeCell ref="B1:D1"/>
    <mergeCell ref="C2:D2"/>
    <mergeCell ref="E2:H2"/>
    <mergeCell ref="I2:L2"/>
    <mergeCell ref="M2:P2"/>
    <mergeCell ref="Q2:R3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 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mkozak</dc:creator>
  <cp:lastModifiedBy>Sarah Bowers</cp:lastModifiedBy>
  <dcterms:created xsi:type="dcterms:W3CDTF">2015-04-28T02:24:13Z</dcterms:created>
  <dcterms:modified xsi:type="dcterms:W3CDTF">2019-01-29T17:48:16Z</dcterms:modified>
</cp:coreProperties>
</file>